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D5" i="26" l="1"/>
  <c r="G9" i="26" l="1"/>
  <c r="F7" i="6" l="1"/>
  <c r="F12" i="6" l="1"/>
  <c r="F20" i="6" s="1"/>
  <c r="G6" i="22"/>
  <c r="G7" i="22" s="1"/>
  <c r="G9" i="22" s="1"/>
  <c r="E5" i="26"/>
  <c r="E9" i="26"/>
  <c r="F13" i="6" l="1"/>
  <c r="E6" i="26" s="1"/>
  <c r="F6" i="26"/>
  <c r="F14" i="6"/>
  <c r="G6" i="26"/>
  <c r="F15" i="6" l="1"/>
</calcChain>
</file>

<file path=xl/sharedStrings.xml><?xml version="1.0" encoding="utf-8"?>
<sst xmlns="http://schemas.openxmlformats.org/spreadsheetml/2006/main" count="82" uniqueCount="76">
  <si>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</si>
  <si>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</si>
  <si>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</si>
  <si>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</si>
  <si>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</si>
  <si>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</si>
  <si>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</si>
  <si>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</si>
  <si>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</si>
  <si>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</si>
  <si>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</si>
  <si>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</si>
  <si>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</si>
  <si>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</si>
  <si>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</si>
  <si>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</si>
  <si>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</si>
  <si>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</si>
  <si>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</si>
  <si>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</si>
  <si>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</si>
  <si>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</si>
  <si>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</si>
  <si>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</si>
  <si>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</si>
  <si>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</si>
  <si>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</si>
  <si>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</si>
  <si>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</si>
  <si>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</si>
  <si>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</si>
  <si>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</si>
  <si>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</si>
  <si>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</si>
  <si>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</si>
  <si>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</si>
  <si>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</si>
  <si>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</si>
  <si>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</si>
  <si>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</si>
  <si>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</si>
  <si>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</si>
  <si>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</si>
  <si>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</si>
  <si>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</si>
  <si>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</si>
  <si>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</si>
  <si>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</si>
  <si>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</si>
  <si>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</si>
  <si>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</si>
  <si>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</si>
  <si>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</si>
  <si>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</si>
  <si>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</si>
  <si>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</si>
  <si>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</si>
  <si>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</si>
  <si>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</si>
  <si>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</si>
  <si>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</si>
  <si>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</si>
  <si>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</si>
  <si>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</si>
  <si>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</si>
  <si>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</si>
  <si>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</si>
  <si>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</si>
  <si>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</si>
  <si>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</si>
  <si>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</si>
  <si>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</si>
  <si>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показаний общего прибора учета тепловой энергии за Май 2021г.</t>
  </si>
  <si>
    <t>Отчет по вывозу ТКО за Май 2021 г.</t>
  </si>
  <si>
    <t>Расчет платы за коммунальные услуги по гаражу за Май 2021 года</t>
  </si>
  <si>
    <t>СПРАВОЧНАЯ ИНФОРМАЦИЯ потребление коммунальных услуг в доме ул.Ак. Грушина, д.8  Май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</si>
</sst>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7" fontId="19" fillId="0" borderId="1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1" fontId="15" fillId="0" borderId="0" xfId="1" applyNumberFormat="1" applyFont="1"/>
    <xf numFmtId="43" fontId="15" fillId="0" borderId="0" xfId="1" applyNumberFormat="1" applyFont="1"/>
    <xf numFmtId="172" fontId="15" fillId="0" borderId="0" xfId="1" applyNumberFormat="1" applyFont="1"/>
    <xf numFmtId="43" fontId="15" fillId="0" borderId="0" xfId="1" applyNumberFormat="1" applyFont="1" applyBorder="1"/>
    <xf numFmtId="170" fontId="10" fillId="0" borderId="0" xfId="1" applyNumberFormat="1" applyFont="1" applyBorder="1" applyProtection="1"/>
    <xf numFmtId="174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6" fontId="13" fillId="2" borderId="7" xfId="1" applyNumberFormat="1" applyFont="1" applyFill="1" applyBorder="1" applyAlignment="1" applyProtection="1">
      <alignment horizontal="center" vertical="center"/>
    </xf>
    <xf numFmtId="173" fontId="25" fillId="0" borderId="0" xfId="1" applyNumberFormat="1" applyFont="1"/>
    <xf numFmtId="173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3" t="s">
        <v>2</v>
      </c>
      <c r="B2" s="53"/>
      <c r="C2" s="53"/>
      <c r="D2" s="53"/>
      <c r="E2" s="53"/>
      <c r="F2" s="53"/>
    </row>
    <row r="3" spans="1:8" ht="18.75">
      <c r="A3" s="53" t="s">
        <v>72</v>
      </c>
      <c r="B3" s="53"/>
      <c r="C3" s="53"/>
      <c r="D3" s="53"/>
      <c r="E3" s="53"/>
      <c r="F3" s="53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11344.83</v>
      </c>
      <c r="D6" s="11">
        <v>11477.35</v>
      </c>
      <c r="E6" s="11">
        <f>D6-C6</f>
        <v>132.52000000000044</v>
      </c>
      <c r="F6" s="26">
        <f>E6+G6</f>
        <v>132.56000000000043</v>
      </c>
      <c r="G6" s="45">
        <v>0.04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4"/>
      <c r="B8" s="54"/>
      <c r="C8" s="54"/>
      <c r="D8" s="54"/>
      <c r="E8" s="54"/>
      <c r="F8" s="54"/>
    </row>
    <row r="9" spans="1:8" ht="42" customHeight="1">
      <c r="A9" s="55" t="s">
        <v>41</v>
      </c>
      <c r="B9" s="56"/>
      <c r="C9" s="56"/>
      <c r="D9" s="56"/>
      <c r="E9" s="56"/>
      <c r="F9" s="35">
        <v>525.70000000000005</v>
      </c>
    </row>
    <row r="10" spans="1:8" ht="18.75">
      <c r="A10" s="51" t="s">
        <v>42</v>
      </c>
      <c r="B10" s="51"/>
      <c r="C10" s="51"/>
      <c r="D10" s="51"/>
      <c r="E10" s="51"/>
      <c r="F10" s="31">
        <v>5.0999999999999997E-2</v>
      </c>
    </row>
    <row r="11" spans="1:8" ht="37.15" customHeight="1">
      <c r="A11" s="52" t="s">
        <v>35</v>
      </c>
      <c r="B11" s="52"/>
      <c r="C11" s="52"/>
      <c r="D11" s="52"/>
      <c r="E11" s="52"/>
      <c r="F11" s="46">
        <v>26.812999999999999</v>
      </c>
      <c r="G11" s="28"/>
    </row>
    <row r="12" spans="1:8" ht="19.149999999999999" customHeight="1">
      <c r="A12" s="51" t="s">
        <v>36</v>
      </c>
      <c r="B12" s="51"/>
      <c r="C12" s="51"/>
      <c r="D12" s="51"/>
      <c r="E12" s="51"/>
      <c r="F12" s="47">
        <f>F6-F11</f>
        <v>105.74700000000043</v>
      </c>
    </row>
    <row r="13" spans="1:8" ht="41.45" customHeight="1">
      <c r="A13" s="52" t="s">
        <v>43</v>
      </c>
      <c r="B13" s="52"/>
      <c r="C13" s="52"/>
      <c r="D13" s="52"/>
      <c r="E13" s="52"/>
      <c r="F13" s="36">
        <f>(F6)/(F11+F12)*F10</f>
        <v>5.0999999999999997E-2</v>
      </c>
    </row>
    <row r="14" spans="1:8" ht="40.15" customHeight="1">
      <c r="A14" s="52" t="s">
        <v>47</v>
      </c>
      <c r="B14" s="52"/>
      <c r="C14" s="52"/>
      <c r="D14" s="52"/>
      <c r="E14" s="52"/>
      <c r="F14" s="29">
        <f>F19*F13+F17</f>
        <v>148.74637999999999</v>
      </c>
      <c r="G14" s="10"/>
    </row>
    <row r="15" spans="1:8" ht="33" customHeight="1">
      <c r="A15" s="52" t="s">
        <v>71</v>
      </c>
      <c r="B15" s="52"/>
      <c r="C15" s="52"/>
      <c r="D15" s="52"/>
      <c r="E15" s="52"/>
      <c r="F15" s="29">
        <f>F13*F19*3.23</f>
        <v>389.97850740000001</v>
      </c>
      <c r="G15" s="10"/>
    </row>
    <row r="16" spans="1:8" ht="34.9" customHeight="1">
      <c r="A16" s="51" t="s">
        <v>37</v>
      </c>
      <c r="B16" s="51"/>
      <c r="C16" s="51"/>
      <c r="D16" s="51"/>
      <c r="E16" s="51"/>
      <c r="F16" s="33">
        <v>1778</v>
      </c>
    </row>
    <row r="17" spans="1:6" ht="18.75">
      <c r="A17" s="51" t="s">
        <v>38</v>
      </c>
      <c r="B17" s="51"/>
      <c r="C17" s="51"/>
      <c r="D17" s="51"/>
      <c r="E17" s="51"/>
      <c r="F17" s="32">
        <v>28.01</v>
      </c>
    </row>
    <row r="18" spans="1:6" ht="18.75">
      <c r="A18" s="51" t="s">
        <v>39</v>
      </c>
      <c r="B18" s="51"/>
      <c r="C18" s="51"/>
      <c r="D18" s="51"/>
      <c r="E18" s="51"/>
      <c r="F18" s="32">
        <v>4.01</v>
      </c>
    </row>
    <row r="19" spans="1:6" ht="18.75">
      <c r="A19" s="51" t="s">
        <v>40</v>
      </c>
      <c r="B19" s="51"/>
      <c r="C19" s="51"/>
      <c r="D19" s="51"/>
      <c r="E19" s="51"/>
      <c r="F19" s="32">
        <v>2367.38</v>
      </c>
    </row>
    <row r="20" spans="1:6" ht="54.6" customHeight="1">
      <c r="A20" s="55" t="s">
        <v>55</v>
      </c>
      <c r="B20" s="56"/>
      <c r="C20" s="56"/>
      <c r="D20" s="56"/>
      <c r="E20" s="56"/>
      <c r="F20" s="34">
        <f>F12/F7*F19+F18*F16/F7</f>
        <v>20.801033524265105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73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8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9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66</v>
      </c>
      <c r="F13" s="50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67</v>
      </c>
      <c r="F14" t="s">
        <v>60</v>
      </c>
      <c r="G14" t="s">
        <v>59</v>
      </c>
    </row>
    <row r="15" spans="1:9">
      <c r="A15">
        <v>3</v>
      </c>
      <c r="B15" s="58" t="s">
        <v>68</v>
      </c>
      <c r="C15" s="58"/>
      <c r="E15" t="s">
        <v>69</v>
      </c>
      <c r="F15" t="s">
        <v>70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9" sqref="H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74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5378.81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28441.253137727675</v>
      </c>
    </row>
    <row r="7" spans="1:9">
      <c r="A7" t="s">
        <v>33</v>
      </c>
      <c r="G7" s="14">
        <f>(G4*866.1+G3*4.01+G6+G5*(28.01+33.4))*0.014</f>
        <v>732.99213732818748</v>
      </c>
    </row>
    <row r="9" spans="1:9" ht="21">
      <c r="A9" t="s">
        <v>11</v>
      </c>
      <c r="G9" s="15">
        <f>((G3*4.01+G4*866.1+G5*(28.01+33.4)+G6+G7)/86)</f>
        <v>617.32062064018453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D9" sqref="D9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75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11477.35</v>
      </c>
      <c r="E5" s="23">
        <f>'Отопление и ГВС'!F12</f>
        <v>105.74700000000043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25.346999999999998</v>
      </c>
      <c r="F6" s="24">
        <f>F7*'Отопление и ГВС'!F13</f>
        <v>0.33149999999999996</v>
      </c>
      <c r="G6" s="24">
        <f>G7*'Отопление и ГВС'!F13</f>
        <v>1.1373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497</v>
      </c>
      <c r="F7" s="23">
        <v>6.5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20185</v>
      </c>
      <c r="E8" s="23">
        <v>1012</v>
      </c>
      <c r="F8" s="23">
        <v>8.6999999999999993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1509</v>
      </c>
      <c r="F9" s="23">
        <v>15.1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30429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2021-04-23T13:29:06Z</cp:lastPrinted>
  <dcterms:created xsi:type="dcterms:W3CDTF">2015-09-15T11:53:49Z</dcterms:created>
  <dcterms:modified xsi:type="dcterms:W3CDTF">2021-06-28T16:49:37Z</dcterms:modified>
</cp:coreProperties>
</file>